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8640" activeTab="0"/>
  </bookViews>
  <sheets>
    <sheet name="Speedsensor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<sst xmlns="http://schemas.openxmlformats.org/spreadsheetml/2006/main" count="42" uniqueCount="37">
  <si>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Durchschnittsverbrauch auf 100 KM</t>
  </si>
  <si>
    <t>bei 1 Liter Einsparung</t>
  </si>
  <si>
    <t>bei 3 Liter Einsparung</t>
  </si>
  <si>
    <t>Kosten o. Speedsensor</t>
  </si>
  <si>
    <t>Kosten Pro Liter:</t>
  </si>
  <si>
    <t>Einsparung bei 1 L</t>
  </si>
  <si>
    <t>Einsparung bei 3 L</t>
  </si>
  <si>
    <t>Kilometer im Monat</t>
  </si>
  <si>
    <t>Kosteneinsparungen durch Speedsensor</t>
  </si>
  <si>
    <t>&lt;--- ggf. anderen Verbrauch eingeben!</t>
  </si>
  <si>
    <t>&lt;--- ggf. anderen Liter Preis eingeben</t>
  </si>
  <si>
    <t>Flottengröße:</t>
  </si>
  <si>
    <t>&lt;--- ggf. Flottengröße anpassen</t>
  </si>
  <si>
    <r>
      <t xml:space="preserve">Die Angaben beziehen sich immer auf </t>
    </r>
    <r>
      <rPr>
        <b/>
        <i/>
        <sz val="11"/>
        <color indexed="8"/>
        <rFont val="Calibri"/>
        <family val="0"/>
      </rPr>
      <t>ein</t>
    </r>
    <r>
      <rPr>
        <i/>
        <sz val="11"/>
        <color indexed="8"/>
        <rFont val="Calibri"/>
        <family val="2"/>
      </rPr>
      <t xml:space="preserve"> Fahrzeug</t>
    </r>
  </si>
  <si>
    <t>bei 2 Liter Einsparung</t>
  </si>
  <si>
    <t>Einsparung bei 2 L</t>
  </si>
  <si>
    <t>Einsparungen ges. Flotte/Mon.</t>
  </si>
  <si>
    <t>Einsparungen ges. Flotte / Jahr</t>
  </si>
  <si>
    <t>Bei 1 Liter</t>
  </si>
  <si>
    <r>
      <t>Bei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0"/>
      </rPr>
      <t>1 Liter</t>
    </r>
  </si>
  <si>
    <t>Anschaffung SpeedSensor</t>
  </si>
  <si>
    <t>Amortisierung nach</t>
  </si>
  <si>
    <t>Leasing 36 Monate ab 10 Geräte</t>
  </si>
  <si>
    <t>Leasing 48 Monate ab 10 Geräte</t>
  </si>
  <si>
    <t>Miete 36 Monate ab 10 Gräte</t>
  </si>
  <si>
    <t>Miete 48 Monate ab 10 Geräte</t>
  </si>
  <si>
    <t>Ersparnis bei Leasing/Miete</t>
  </si>
  <si>
    <t>monatliche</t>
  </si>
  <si>
    <t>jährliche</t>
  </si>
  <si>
    <r>
      <t xml:space="preserve">Ausrechnung erfolgt über km-Eingabe in Reihe </t>
    </r>
    <r>
      <rPr>
        <sz val="11"/>
        <color indexed="8"/>
        <rFont val="Calibri"/>
        <family val="0"/>
      </rPr>
      <t>13</t>
    </r>
  </si>
  <si>
    <t>SOLL-Wert CO2 mit SpeedSensor</t>
  </si>
  <si>
    <t>Gramm</t>
  </si>
  <si>
    <t>IST-Wert CO 2 ohne SpeedSensor</t>
  </si>
  <si>
    <t>Einsparung CO 2</t>
  </si>
  <si>
    <t>Tonnen CO2 werden im Jahr eingespart</t>
  </si>
  <si>
    <t>hier mon.km pro Kfz. Eintragen</t>
  </si>
  <si>
    <t>CO2-Einsparung durch SpeedSensor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</si>
</sst>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_ ;\-#,##0.00\ "/>
    <numFmt numFmtId="169" formatCode="&quot;km&quot;"/>
    <numFmt numFmtId="170" formatCode="##;&quot;km&quot;"/>
    <numFmt numFmtId="171" formatCode="##;\+&quot;km&quot;"/>
    <numFmt numFmtId="172" formatCode="##\+&quot;km&quot;"/>
    <numFmt numFmtId="173" formatCode="##&quot;km&quot;"/>
    <numFmt numFmtId="174" formatCode="##&quot; km&quot;"/>
    <numFmt numFmtId="175" formatCode="#,##0.00\ &quot;€&quot;"/>
  </numFmts>
  <fonts count="32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9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0"/>
    </font>
    <font>
      <b/>
      <sz val="11"/>
      <color indexed="10"/>
      <name val="Calibri"/>
      <family val="0"/>
    </font>
    <font>
      <b/>
      <sz val="11"/>
      <color indexed="11"/>
      <name val="Calibri"/>
      <family val="0"/>
    </font>
    <font>
      <b/>
      <sz val="10"/>
      <color indexed="8"/>
      <name val="Calibri"/>
      <family val="0"/>
    </font>
    <font>
      <b/>
      <sz val="14"/>
      <color indexed="11"/>
      <name val="Calibri"/>
      <family val="0"/>
    </font>
    <font>
      <sz val="14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2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59" applyFont="1" applyAlignment="1">
      <alignment horizontal="center"/>
    </xf>
    <xf numFmtId="44" fontId="0" fillId="0" borderId="0" xfId="59" applyFont="1" applyAlignment="1">
      <alignment/>
    </xf>
    <xf numFmtId="4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74" fontId="0" fillId="20" borderId="10" xfId="0" applyNumberFormat="1" applyFill="1" applyBorder="1" applyAlignment="1">
      <alignment/>
    </xf>
    <xf numFmtId="174" fontId="0" fillId="20" borderId="11" xfId="0" applyNumberFormat="1" applyFill="1" applyBorder="1" applyAlignment="1">
      <alignment/>
    </xf>
    <xf numFmtId="175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8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0" fontId="0" fillId="0" borderId="0" xfId="0" applyNumberFormat="1" applyAlignment="1">
      <alignment/>
    </xf>
    <xf numFmtId="0" fontId="29" fillId="0" borderId="0" xfId="0" applyFont="1" applyAlignment="1">
      <alignment/>
    </xf>
    <xf numFmtId="0" fontId="30" fillId="24" borderId="0" xfId="0" applyFont="1" applyFill="1" applyAlignment="1">
      <alignment/>
    </xf>
    <xf numFmtId="0" fontId="31" fillId="24" borderId="0" xfId="0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0</xdr:row>
      <xdr:rowOff>28575</xdr:rowOff>
    </xdr:from>
    <xdr:to>
      <xdr:col>6</xdr:col>
      <xdr:colOff>1762125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8575"/>
          <a:ext cx="6572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9525</xdr:rowOff>
    </xdr:from>
    <xdr:to>
      <xdr:col>2</xdr:col>
      <xdr:colOff>647700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3924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9525</xdr:rowOff>
    </xdr:from>
    <xdr:to>
      <xdr:col>2</xdr:col>
      <xdr:colOff>647700</xdr:colOff>
      <xdr:row>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3924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0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28.28125" style="0" customWidth="1"/>
    <col min="2" max="2" width="21.421875" style="0" customWidth="1"/>
    <col min="3" max="5" width="18.00390625" style="0" customWidth="1"/>
    <col min="6" max="6" width="28.421875" style="0" customWidth="1"/>
    <col min="7" max="7" width="30.28125" style="0" customWidth="1"/>
  </cols>
  <sheetData>
    <row r="1" s="8" customFormat="1" ht="15"/>
    <row r="2" s="8" customFormat="1" ht="15"/>
    <row r="3" s="8" customFormat="1" ht="18.75">
      <c r="A3" s="9"/>
    </row>
    <row r="4" s="8" customFormat="1" ht="15"/>
    <row r="5" spans="1:7" s="8" customFormat="1" ht="18.75">
      <c r="A5" s="10" t="s">
        <v>8</v>
      </c>
      <c r="C5" s="29"/>
      <c r="D5" s="30"/>
      <c r="F5" s="29" t="s">
        <v>36</v>
      </c>
      <c r="G5" s="30"/>
    </row>
    <row r="6" spans="1:7" ht="15">
      <c r="A6" s="7" t="s">
        <v>13</v>
      </c>
      <c r="F6" s="19" t="s">
        <v>18</v>
      </c>
      <c r="G6" s="18" t="s">
        <v>19</v>
      </c>
    </row>
    <row r="7" spans="1:7" ht="15">
      <c r="A7" s="5" t="s">
        <v>7</v>
      </c>
      <c r="B7" s="20" t="s">
        <v>3</v>
      </c>
      <c r="C7" s="20" t="s">
        <v>5</v>
      </c>
      <c r="D7" s="20" t="s">
        <v>15</v>
      </c>
      <c r="E7" s="20" t="s">
        <v>6</v>
      </c>
      <c r="F7" s="21" t="s">
        <v>16</v>
      </c>
      <c r="G7" s="20" t="s">
        <v>17</v>
      </c>
    </row>
    <row r="8" spans="1:7" ht="14.25">
      <c r="A8" s="1">
        <v>500</v>
      </c>
      <c r="B8" s="2">
        <f>(A8/100)*B17*B22</f>
        <v>75</v>
      </c>
      <c r="C8" s="6">
        <f>B8-(A8/100)*B18*B22</f>
        <v>7.5</v>
      </c>
      <c r="D8" s="6">
        <f>B8-(A8/100)*B19*B22</f>
        <v>15</v>
      </c>
      <c r="E8" s="6">
        <f>B8-(A8/100)*B20*B22</f>
        <v>22.5</v>
      </c>
      <c r="F8" s="4">
        <f>B24*C8</f>
        <v>75</v>
      </c>
      <c r="G8" s="4">
        <f aca="true" t="shared" si="0" ref="G8:G13">F8*12</f>
        <v>900</v>
      </c>
    </row>
    <row r="9" spans="1:7" ht="14.25">
      <c r="A9" s="1">
        <v>1000</v>
      </c>
      <c r="B9" s="2">
        <f>(A9/100)*B17*B22</f>
        <v>150</v>
      </c>
      <c r="C9" s="6">
        <f>B9-(A9/100)*B18*B22</f>
        <v>15</v>
      </c>
      <c r="D9" s="6">
        <f>B9-(A9/100)*B19*B22</f>
        <v>30</v>
      </c>
      <c r="E9" s="6">
        <f>B9-(A9/100)*B20*B22</f>
        <v>45</v>
      </c>
      <c r="F9" s="4">
        <f>C9*B24</f>
        <v>150</v>
      </c>
      <c r="G9" s="4">
        <f t="shared" si="0"/>
        <v>1800</v>
      </c>
    </row>
    <row r="10" spans="1:7" ht="14.25">
      <c r="A10" s="1">
        <v>1500</v>
      </c>
      <c r="B10" s="2">
        <f>(A10/100)*B17*B22</f>
        <v>225</v>
      </c>
      <c r="C10" s="6">
        <f>B10-(A10/100)*B18*B22</f>
        <v>22.5</v>
      </c>
      <c r="D10" s="6">
        <f>B10-(A10/100)*B19*B22</f>
        <v>45</v>
      </c>
      <c r="E10" s="6">
        <f>B10-(A10/100)*B20*B22</f>
        <v>67.5</v>
      </c>
      <c r="F10" s="4">
        <f>C10*B24</f>
        <v>225</v>
      </c>
      <c r="G10" s="4">
        <f t="shared" si="0"/>
        <v>2700</v>
      </c>
    </row>
    <row r="11" spans="1:7" ht="14.25">
      <c r="A11" s="1">
        <v>2000</v>
      </c>
      <c r="B11" s="2">
        <f>(A11/100)*B17*B22</f>
        <v>300</v>
      </c>
      <c r="C11" s="6">
        <f>B11-(A11/100)*B18*B22</f>
        <v>30</v>
      </c>
      <c r="D11" s="6">
        <f>B11-(A11/100)*B19*B22</f>
        <v>60</v>
      </c>
      <c r="E11" s="6">
        <f>B11-(A11/100)*B20*B22</f>
        <v>90</v>
      </c>
      <c r="F11" s="4">
        <f>C11*B24</f>
        <v>300</v>
      </c>
      <c r="G11" s="4">
        <f t="shared" si="0"/>
        <v>3600</v>
      </c>
    </row>
    <row r="12" spans="1:7" ht="14.25">
      <c r="A12" s="1">
        <v>2500</v>
      </c>
      <c r="B12" s="2">
        <f>(A12/100)*B17*B22</f>
        <v>375</v>
      </c>
      <c r="C12" s="6">
        <f>B12-(A12/100)*B18*B22</f>
        <v>37.5</v>
      </c>
      <c r="D12" s="6">
        <f>B12-(A12/100)*B19*B22</f>
        <v>75</v>
      </c>
      <c r="E12" s="6">
        <f>B12-(A12/100)*B20*B22</f>
        <v>112.5</v>
      </c>
      <c r="F12" s="4">
        <f>C12*B24</f>
        <v>375</v>
      </c>
      <c r="G12" s="4">
        <f t="shared" si="0"/>
        <v>4500</v>
      </c>
    </row>
    <row r="13" spans="1:7" ht="14.25">
      <c r="A13" s="12" t="s">
        <v>35</v>
      </c>
      <c r="B13" s="2" t="e">
        <f>(A13/100)*B17*B22</f>
        <v>#VALUE!</v>
      </c>
      <c r="C13" s="6" t="e">
        <f>B13-(A13/100)*B18*B22</f>
        <v>#VALUE!</v>
      </c>
      <c r="D13" s="6" t="e">
        <f>B13-(A13/100)*B19*B22</f>
        <v>#VALUE!</v>
      </c>
      <c r="E13" s="6" t="e">
        <f>B13-(A13/100)*B20*B22</f>
        <v>#VALUE!</v>
      </c>
      <c r="F13" s="4" t="e">
        <f>E13*B24</f>
        <v>#VALUE!</v>
      </c>
      <c r="G13" s="4" t="e">
        <f t="shared" si="0"/>
        <v>#VALUE!</v>
      </c>
    </row>
    <row r="14" spans="1:5" ht="15">
      <c r="A14" s="18" t="s">
        <v>21</v>
      </c>
      <c r="C14" s="15">
        <f>B16/C9*1000</f>
        <v>22352.666666666668</v>
      </c>
      <c r="D14" s="14">
        <f>B16/D9*1000</f>
        <v>11176.333333333334</v>
      </c>
      <c r="E14" s="14">
        <f>B16/E9*1000</f>
        <v>7450.88888888889</v>
      </c>
    </row>
    <row r="16" spans="1:5" ht="14.25">
      <c r="A16" t="s">
        <v>20</v>
      </c>
      <c r="B16" s="16">
        <v>335.29</v>
      </c>
      <c r="C16" s="13"/>
      <c r="D16" s="13"/>
      <c r="E16" s="13"/>
    </row>
    <row r="17" spans="1:3" ht="14.25">
      <c r="A17" t="s">
        <v>0</v>
      </c>
      <c r="B17">
        <v>10</v>
      </c>
      <c r="C17" s="11" t="s">
        <v>9</v>
      </c>
    </row>
    <row r="18" spans="1:3" ht="14.25">
      <c r="A18" t="s">
        <v>1</v>
      </c>
      <c r="B18">
        <f>B17-1</f>
        <v>9</v>
      </c>
      <c r="C18" s="11"/>
    </row>
    <row r="19" spans="1:3" ht="14.25">
      <c r="A19" t="s">
        <v>14</v>
      </c>
      <c r="B19">
        <f>B17-2</f>
        <v>8</v>
      </c>
      <c r="C19" s="11"/>
    </row>
    <row r="20" spans="1:3" ht="14.25">
      <c r="A20" t="s">
        <v>2</v>
      </c>
      <c r="B20">
        <f>B17-3</f>
        <v>7</v>
      </c>
      <c r="C20" s="11"/>
    </row>
    <row r="21" spans="3:5" ht="14.25">
      <c r="C21" s="11"/>
      <c r="E21" s="11"/>
    </row>
    <row r="22" spans="1:3" ht="14.25">
      <c r="A22" t="s">
        <v>4</v>
      </c>
      <c r="B22" s="3">
        <v>1.5</v>
      </c>
      <c r="C22" s="11" t="s">
        <v>10</v>
      </c>
    </row>
    <row r="23" ht="14.25">
      <c r="C23" s="11"/>
    </row>
    <row r="24" spans="1:7" ht="15">
      <c r="A24" t="s">
        <v>11</v>
      </c>
      <c r="B24">
        <v>10</v>
      </c>
      <c r="C24" s="11" t="s">
        <v>12</v>
      </c>
      <c r="F24" s="18" t="s">
        <v>27</v>
      </c>
      <c r="G24" s="18" t="s">
        <v>28</v>
      </c>
    </row>
    <row r="25" ht="15">
      <c r="F25" s="18" t="s">
        <v>26</v>
      </c>
    </row>
    <row r="26" spans="1:7" ht="14.25">
      <c r="A26" t="s">
        <v>22</v>
      </c>
      <c r="B26" s="17">
        <v>12.8</v>
      </c>
      <c r="C26" s="11"/>
      <c r="F26" s="22" t="e">
        <f>F13-(B24*B26)</f>
        <v>#VALUE!</v>
      </c>
      <c r="G26" s="17" t="e">
        <f>F26*12</f>
        <v>#VALUE!</v>
      </c>
    </row>
    <row r="27" spans="1:7" ht="14.25">
      <c r="A27" s="11" t="s">
        <v>29</v>
      </c>
      <c r="F27" s="17"/>
      <c r="G27" s="17"/>
    </row>
    <row r="28" spans="1:7" ht="14.25">
      <c r="A28" t="s">
        <v>23</v>
      </c>
      <c r="B28" s="17">
        <v>10.4</v>
      </c>
      <c r="C28" s="11"/>
      <c r="F28" s="17" t="e">
        <f>F13-(B26*B28)</f>
        <v>#VALUE!</v>
      </c>
      <c r="G28" s="17" t="e">
        <f>F28*12</f>
        <v>#VALUE!</v>
      </c>
    </row>
    <row r="29" spans="1:7" ht="14.25">
      <c r="A29" s="11" t="s">
        <v>29</v>
      </c>
      <c r="F29" s="17"/>
      <c r="G29" s="17"/>
    </row>
    <row r="30" spans="1:7" ht="14.25">
      <c r="A30" t="s">
        <v>24</v>
      </c>
      <c r="B30" s="17">
        <v>18.8</v>
      </c>
      <c r="C30" s="11"/>
      <c r="F30" s="17" t="e">
        <f>F13-(B28*B30)</f>
        <v>#VALUE!</v>
      </c>
      <c r="G30" s="17" t="e">
        <f>F30*12</f>
        <v>#VALUE!</v>
      </c>
    </row>
    <row r="31" spans="1:7" ht="14.25">
      <c r="A31" s="11" t="s">
        <v>29</v>
      </c>
      <c r="F31" s="17"/>
      <c r="G31" s="17"/>
    </row>
    <row r="32" spans="1:7" ht="14.25">
      <c r="A32" t="s">
        <v>25</v>
      </c>
      <c r="B32" s="17">
        <v>16.4</v>
      </c>
      <c r="C32" s="11"/>
      <c r="F32" s="17" t="e">
        <f>F13-(B30*B32)</f>
        <v>#VALUE!</v>
      </c>
      <c r="G32" s="17" t="e">
        <f>F32*12</f>
        <v>#VALUE!</v>
      </c>
    </row>
    <row r="33" ht="14.25">
      <c r="A33" s="11" t="s">
        <v>29</v>
      </c>
    </row>
    <row r="35" spans="1:3" ht="15">
      <c r="A35" s="28" t="s">
        <v>32</v>
      </c>
      <c r="B35" t="e">
        <f>(A13/100)*B17*265*B24</f>
        <v>#VALUE!</v>
      </c>
      <c r="C35" s="24" t="s">
        <v>31</v>
      </c>
    </row>
    <row r="37" spans="1:3" ht="15">
      <c r="A37" s="23"/>
      <c r="B37" s="27"/>
      <c r="C37" s="25"/>
    </row>
    <row r="38" spans="1:3" ht="15">
      <c r="A38" s="25" t="s">
        <v>30</v>
      </c>
      <c r="B38" t="e">
        <f>B35*0.8</f>
        <v>#VALUE!</v>
      </c>
      <c r="C38" s="25" t="s">
        <v>31</v>
      </c>
    </row>
    <row r="39" spans="1:3" ht="15">
      <c r="A39" s="25"/>
      <c r="C39" s="25"/>
    </row>
    <row r="40" spans="1:5" ht="15">
      <c r="A40" s="26" t="s">
        <v>33</v>
      </c>
      <c r="B40" s="26" t="e">
        <f>B35-B38</f>
        <v>#VALUE!</v>
      </c>
      <c r="C40" s="26" t="s">
        <v>31</v>
      </c>
      <c r="D40" t="e">
        <f>(B40*0.000001)*12</f>
        <v>#VALUE!</v>
      </c>
      <c r="E40" s="26" t="s">
        <v>34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LicenceID</cp:lastModifiedBy>
  <dcterms:created xsi:type="dcterms:W3CDTF">2009-09-03T12:35:54Z</dcterms:created>
  <dcterms:modified xsi:type="dcterms:W3CDTF">2012-04-26T14:41:21Z</dcterms:modified>
  <cp:category/>
  <cp:version/>
  <cp:contentType/>
  <cp:contentStatus/>
</cp:coreProperties>
</file>